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ля Смирновой О.Е\Оценка ГРБС\ГРБС за 2025\"/>
    </mc:Choice>
  </mc:AlternateContent>
  <xr:revisionPtr revIDLastSave="0" documentId="13_ncr:1_{14F0D16A-5683-4442-A778-3C65D0FF1CCF}" xr6:coauthVersionLast="47" xr6:coauthVersionMax="47" xr10:uidLastSave="{00000000-0000-0000-0000-000000000000}"/>
  <bookViews>
    <workbookView xWindow="2730" yWindow="2730" windowWidth="24765" windowHeight="11385" xr2:uid="{00000000-000D-0000-FFFF-FFFF00000000}"/>
  </bookViews>
  <sheets>
    <sheet name="Рейтинг" sheetId="2" r:id="rId1"/>
    <sheet name="свод" sheetId="1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D37" i="1" l="1"/>
  <c r="D33" i="1" l="1"/>
  <c r="D27" i="1"/>
  <c r="D23" i="1"/>
  <c r="D17" i="1"/>
  <c r="D9" i="1"/>
  <c r="D4" i="1"/>
  <c r="D35" i="1" l="1"/>
  <c r="D38" i="1" s="1"/>
  <c r="D39" i="1" s="1"/>
  <c r="B37" i="1" l="1"/>
  <c r="B4" i="1"/>
  <c r="H37" i="1" l="1"/>
  <c r="G37" i="1"/>
  <c r="F37" i="1"/>
  <c r="E37" i="1"/>
  <c r="C37" i="1"/>
  <c r="I36" i="1"/>
  <c r="J36" i="1" s="1"/>
  <c r="J37" i="1" s="1"/>
  <c r="I34" i="1"/>
  <c r="J34" i="1" s="1"/>
  <c r="J33" i="1" s="1"/>
  <c r="H33" i="1"/>
  <c r="G33" i="1"/>
  <c r="F33" i="1"/>
  <c r="E33" i="1"/>
  <c r="C33" i="1"/>
  <c r="B33" i="1"/>
  <c r="I31" i="1"/>
  <c r="J31" i="1" s="1"/>
  <c r="I30" i="1"/>
  <c r="J30" i="1" s="1"/>
  <c r="I29" i="1"/>
  <c r="J29" i="1" s="1"/>
  <c r="I28" i="1"/>
  <c r="J28" i="1" s="1"/>
  <c r="H27" i="1"/>
  <c r="G27" i="1"/>
  <c r="F27" i="1"/>
  <c r="E27" i="1"/>
  <c r="C27" i="1"/>
  <c r="B27" i="1"/>
  <c r="I25" i="1"/>
  <c r="J25" i="1" s="1"/>
  <c r="I24" i="1"/>
  <c r="J24" i="1" s="1"/>
  <c r="H23" i="1"/>
  <c r="G23" i="1"/>
  <c r="F23" i="1"/>
  <c r="E23" i="1"/>
  <c r="C23" i="1"/>
  <c r="B23" i="1"/>
  <c r="I21" i="1"/>
  <c r="J21" i="1" s="1"/>
  <c r="I20" i="1"/>
  <c r="J20" i="1" s="1"/>
  <c r="I19" i="1"/>
  <c r="J19" i="1" s="1"/>
  <c r="I18" i="1"/>
  <c r="J18" i="1" s="1"/>
  <c r="H17" i="1"/>
  <c r="G17" i="1"/>
  <c r="F17" i="1"/>
  <c r="E17" i="1"/>
  <c r="C17" i="1"/>
  <c r="B17" i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H9" i="1"/>
  <c r="G9" i="1"/>
  <c r="F9" i="1"/>
  <c r="E9" i="1"/>
  <c r="C9" i="1"/>
  <c r="B9" i="1"/>
  <c r="I7" i="1"/>
  <c r="J7" i="1" s="1"/>
  <c r="I6" i="1"/>
  <c r="J6" i="1" s="1"/>
  <c r="I5" i="1"/>
  <c r="J5" i="1" s="1"/>
  <c r="H4" i="1"/>
  <c r="G4" i="1"/>
  <c r="F4" i="1"/>
  <c r="E4" i="1"/>
  <c r="C4" i="1"/>
  <c r="B35" i="1" l="1"/>
  <c r="B38" i="1"/>
  <c r="B39" i="1" s="1"/>
  <c r="I27" i="1"/>
  <c r="I33" i="1"/>
  <c r="G35" i="1"/>
  <c r="G38" i="1" s="1"/>
  <c r="G39" i="1" s="1"/>
  <c r="J23" i="1"/>
  <c r="C35" i="1"/>
  <c r="C38" i="1" s="1"/>
  <c r="C39" i="1" s="1"/>
  <c r="H35" i="1"/>
  <c r="H38" i="1" s="1"/>
  <c r="H39" i="1" s="1"/>
  <c r="I9" i="1"/>
  <c r="I17" i="1"/>
  <c r="J27" i="1"/>
  <c r="I4" i="1"/>
  <c r="J4" i="1"/>
  <c r="F35" i="1"/>
  <c r="F38" i="1" s="1"/>
  <c r="F39" i="1" s="1"/>
  <c r="I23" i="1"/>
  <c r="J9" i="1"/>
  <c r="J17" i="1"/>
  <c r="E35" i="1"/>
  <c r="E38" i="1" s="1"/>
  <c r="E39" i="1" s="1"/>
  <c r="I37" i="1"/>
  <c r="I35" i="1" l="1"/>
  <c r="I38" i="1" s="1"/>
  <c r="I39" i="1" s="1"/>
  <c r="J35" i="1"/>
  <c r="J38" i="1" s="1"/>
  <c r="J39" i="1" s="1"/>
</calcChain>
</file>

<file path=xl/sharedStrings.xml><?xml version="1.0" encoding="utf-8"?>
<sst xmlns="http://schemas.openxmlformats.org/spreadsheetml/2006/main" count="66" uniqueCount="41">
  <si>
    <t>Финансовое управление</t>
  </si>
  <si>
    <t>Управление образования</t>
  </si>
  <si>
    <t>Управление сельского хозяйства</t>
  </si>
  <si>
    <t xml:space="preserve"> Bi (SUM Kjn)</t>
  </si>
  <si>
    <t>SP</t>
  </si>
  <si>
    <t>н</t>
  </si>
  <si>
    <t>сумм</t>
  </si>
  <si>
    <t>кол-во оценок</t>
  </si>
  <si>
    <t>MAX</t>
  </si>
  <si>
    <t>Q</t>
  </si>
  <si>
    <t>R</t>
  </si>
  <si>
    <t>Приложение №4</t>
  </si>
  <si>
    <t>к Методике балльной оценки качества</t>
  </si>
  <si>
    <t>управления финансами главных</t>
  </si>
  <si>
    <t>распорядителей бюджетных средств</t>
  </si>
  <si>
    <t>№ п/п</t>
  </si>
  <si>
    <t>Наименование ГРБС</t>
  </si>
  <si>
    <t>Рейтинговая оценка   R</t>
  </si>
  <si>
    <t>Суммарная оценка качества управления финансами (КФМ)</t>
  </si>
  <si>
    <t>Максимальная оценка качества управления финансами (MAX)</t>
  </si>
  <si>
    <t>Оценка среднего уровня качества управления финансами ГРБС (MR)</t>
  </si>
  <si>
    <t>х</t>
  </si>
  <si>
    <t xml:space="preserve">1. Оценка механизмов планирования расходов бюджета </t>
  </si>
  <si>
    <t xml:space="preserve">2. Оценка результатов исполнения бюджета в части расходов </t>
  </si>
  <si>
    <t xml:space="preserve">3. Оценка управления обязательствами в процессе исполнения бюджета </t>
  </si>
  <si>
    <t xml:space="preserve">4. Оценка состояния учета и отчетности </t>
  </si>
  <si>
    <t xml:space="preserve">5. Оценка организации контроля </t>
  </si>
  <si>
    <t xml:space="preserve">6. Выполнение предписаний надзорных органов </t>
  </si>
  <si>
    <t xml:space="preserve">Отдел культуры </t>
  </si>
  <si>
    <t>Управление территории г. Ветлуги</t>
  </si>
  <si>
    <t>Администрация Ветлужского муниципального округа</t>
  </si>
  <si>
    <t>Управление территории г. Ветлуги администрации Ветлужского муниципального округа</t>
  </si>
  <si>
    <t>Финансовое управление администрации Ветлужского муниципального округа</t>
  </si>
  <si>
    <t>Управление образования администрации Ветлужского муниципального округа</t>
  </si>
  <si>
    <t>Управление сельского хозяйства администрации Ветлужского муниципального округа</t>
  </si>
  <si>
    <t>Отдел культуры администрации Ветлужского муниципального округа</t>
  </si>
  <si>
    <t>Совет депутатов</t>
  </si>
  <si>
    <t>Администрация округа</t>
  </si>
  <si>
    <t>Совет депутатов администрации Ветлужского муниципального округа</t>
  </si>
  <si>
    <t>Сводный рейтинг ГРБС за 1 полугодие 2025 года</t>
  </si>
  <si>
    <t>Сводный рейтинг главных распорядителей бюджетных средств по качеству управления финансами за 1 полугодие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</si>
</sst>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0" xfId="0" applyFont="1"/>
    <xf numFmtId="0" fontId="0" fillId="0" borderId="2" xfId="0" applyBorder="1"/>
    <xf numFmtId="164" fontId="0" fillId="0" borderId="2" xfId="0" applyNumberForma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/>
    <xf numFmtId="0" fontId="0" fillId="2" borderId="2" xfId="0" applyFill="1" applyBorder="1"/>
    <xf numFmtId="2" fontId="0" fillId="2" borderId="2" xfId="0" applyNumberFormat="1" applyFill="1" applyBorder="1"/>
    <xf numFmtId="164" fontId="0" fillId="2" borderId="2" xfId="0" applyNumberFormat="1" applyFill="1" applyBorder="1"/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topLeftCell="A10" workbookViewId="0">
      <selection activeCell="C17" sqref="C17"/>
    </sheetView>
  </sheetViews>
  <sheetFormatPr defaultRowHeight="15" x14ac:dyDescent="0.25"/>
  <cols>
    <col min="2" max="2" width="35" customWidth="1"/>
    <col min="3" max="3" width="12.5703125" customWidth="1"/>
    <col min="4" max="4" width="17.5703125" customWidth="1"/>
    <col min="5" max="5" width="15.85546875" customWidth="1"/>
  </cols>
  <sheetData>
    <row r="1" spans="1:6" x14ac:dyDescent="0.25">
      <c r="D1" t="s">
        <v>11</v>
      </c>
    </row>
    <row r="2" spans="1:6" x14ac:dyDescent="0.25">
      <c r="D2" t="s">
        <v>12</v>
      </c>
    </row>
    <row r="3" spans="1:6" x14ac:dyDescent="0.25">
      <c r="D3" t="s">
        <v>13</v>
      </c>
    </row>
    <row r="4" spans="1:6" x14ac:dyDescent="0.25">
      <c r="D4" t="s">
        <v>14</v>
      </c>
    </row>
    <row r="6" spans="1:6" x14ac:dyDescent="0.25">
      <c r="A6" s="9"/>
      <c r="B6" s="9"/>
      <c r="C6" s="9"/>
      <c r="D6" s="9"/>
      <c r="E6" s="9"/>
    </row>
    <row r="7" spans="1:6" ht="45" customHeight="1" x14ac:dyDescent="0.25">
      <c r="A7" s="21" t="s">
        <v>40</v>
      </c>
      <c r="B7" s="21"/>
      <c r="C7" s="21"/>
      <c r="D7" s="21"/>
      <c r="E7" s="21"/>
    </row>
    <row r="9" spans="1:6" s="11" customFormat="1" ht="90" x14ac:dyDescent="0.25">
      <c r="A9" s="10" t="s">
        <v>15</v>
      </c>
      <c r="B9" s="19" t="s">
        <v>16</v>
      </c>
      <c r="C9" s="19" t="s">
        <v>17</v>
      </c>
      <c r="D9" s="19" t="s">
        <v>18</v>
      </c>
      <c r="E9" s="19" t="s">
        <v>19</v>
      </c>
    </row>
    <row r="10" spans="1:6" s="11" customFormat="1" ht="45" x14ac:dyDescent="0.25">
      <c r="A10" s="10">
        <v>1</v>
      </c>
      <c r="B10" s="10" t="s">
        <v>38</v>
      </c>
      <c r="C10" s="10">
        <v>3.6</v>
      </c>
      <c r="D10" s="10">
        <v>62</v>
      </c>
      <c r="E10" s="10">
        <v>5</v>
      </c>
    </row>
    <row r="11" spans="1:6" s="11" customFormat="1" ht="30" x14ac:dyDescent="0.25">
      <c r="A11" s="10">
        <v>2</v>
      </c>
      <c r="B11" s="10" t="s">
        <v>30</v>
      </c>
      <c r="C11" s="10">
        <v>4.0999999999999996</v>
      </c>
      <c r="D11" s="10">
        <v>70</v>
      </c>
      <c r="E11" s="10">
        <v>5</v>
      </c>
    </row>
    <row r="12" spans="1:6" s="11" customFormat="1" ht="45" x14ac:dyDescent="0.25">
      <c r="A12" s="10">
        <v>3</v>
      </c>
      <c r="B12" s="10" t="s">
        <v>31</v>
      </c>
      <c r="C12" s="10">
        <v>3.5</v>
      </c>
      <c r="D12" s="10">
        <v>67</v>
      </c>
      <c r="E12" s="10">
        <v>5</v>
      </c>
    </row>
    <row r="13" spans="1:6" ht="45" x14ac:dyDescent="0.25">
      <c r="A13" s="6">
        <v>4</v>
      </c>
      <c r="B13" s="1" t="s">
        <v>32</v>
      </c>
      <c r="C13" s="6">
        <v>3.9</v>
      </c>
      <c r="D13" s="6">
        <v>70</v>
      </c>
      <c r="E13" s="6">
        <v>5</v>
      </c>
      <c r="F13" s="11"/>
    </row>
    <row r="14" spans="1:6" ht="45" x14ac:dyDescent="0.25">
      <c r="A14" s="6">
        <v>5</v>
      </c>
      <c r="B14" s="1" t="s">
        <v>33</v>
      </c>
      <c r="C14" s="6">
        <v>3.7</v>
      </c>
      <c r="D14" s="6">
        <v>70</v>
      </c>
      <c r="E14" s="6">
        <v>5</v>
      </c>
      <c r="F14" s="11"/>
    </row>
    <row r="15" spans="1:6" ht="45" x14ac:dyDescent="0.25">
      <c r="A15" s="6">
        <v>6</v>
      </c>
      <c r="B15" s="1" t="s">
        <v>34</v>
      </c>
      <c r="C15" s="6">
        <v>3.5</v>
      </c>
      <c r="D15" s="6">
        <v>60</v>
      </c>
      <c r="E15" s="6">
        <v>5</v>
      </c>
      <c r="F15" s="11"/>
    </row>
    <row r="16" spans="1:6" ht="45" x14ac:dyDescent="0.25">
      <c r="A16" s="6">
        <v>7</v>
      </c>
      <c r="B16" s="1" t="s">
        <v>35</v>
      </c>
      <c r="C16" s="6">
        <v>3.7</v>
      </c>
      <c r="D16" s="6">
        <v>70</v>
      </c>
      <c r="E16" s="6">
        <v>5</v>
      </c>
      <c r="F16" s="11"/>
    </row>
    <row r="17" spans="1:5" x14ac:dyDescent="0.25">
      <c r="A17" s="22" t="s">
        <v>20</v>
      </c>
      <c r="B17" s="23"/>
      <c r="C17" s="7">
        <f>(SUM(C10:C16))/7</f>
        <v>3.7142857142857144</v>
      </c>
      <c r="D17" s="6" t="s">
        <v>21</v>
      </c>
      <c r="E17" s="6" t="s">
        <v>21</v>
      </c>
    </row>
  </sheetData>
  <mergeCells count="2">
    <mergeCell ref="A7:E7"/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8" zoomScale="110" zoomScaleNormal="110" workbookViewId="0">
      <selection activeCell="L31" sqref="L31"/>
    </sheetView>
  </sheetViews>
  <sheetFormatPr defaultRowHeight="15" x14ac:dyDescent="0.25"/>
  <cols>
    <col min="1" max="1" width="6" customWidth="1"/>
    <col min="2" max="2" width="9.42578125" customWidth="1"/>
    <col min="3" max="3" width="10.28515625" customWidth="1"/>
    <col min="4" max="5" width="10.42578125" customWidth="1"/>
    <col min="6" max="6" width="10" customWidth="1"/>
    <col min="7" max="7" width="9.28515625" customWidth="1"/>
    <col min="8" max="8" width="9.85546875" customWidth="1"/>
    <col min="9" max="9" width="8.140625" customWidth="1"/>
    <col min="10" max="10" width="8.42578125" customWidth="1"/>
  </cols>
  <sheetData>
    <row r="1" spans="1:10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67.150000000000006" customHeight="1" x14ac:dyDescent="0.25">
      <c r="A2" s="1"/>
      <c r="B2" s="14" t="s">
        <v>36</v>
      </c>
      <c r="C2" s="14" t="s">
        <v>37</v>
      </c>
      <c r="D2" s="20" t="s">
        <v>29</v>
      </c>
      <c r="E2" s="14" t="s">
        <v>0</v>
      </c>
      <c r="F2" s="14" t="s">
        <v>1</v>
      </c>
      <c r="G2" s="20" t="s">
        <v>28</v>
      </c>
      <c r="H2" s="14" t="s">
        <v>2</v>
      </c>
      <c r="I2" s="12" t="s">
        <v>3</v>
      </c>
      <c r="J2" s="12" t="s">
        <v>4</v>
      </c>
    </row>
    <row r="3" spans="1:10" s="2" customFormat="1" ht="17.45" customHeight="1" x14ac:dyDescent="0.25">
      <c r="A3" s="28" t="s">
        <v>22</v>
      </c>
      <c r="B3" s="29"/>
      <c r="C3" s="29"/>
      <c r="D3" s="29"/>
      <c r="E3" s="29"/>
      <c r="F3" s="29"/>
      <c r="G3" s="29"/>
      <c r="H3" s="30"/>
      <c r="I3" s="12"/>
      <c r="J3" s="12"/>
    </row>
    <row r="4" spans="1:10" s="5" customFormat="1" ht="15.75" x14ac:dyDescent="0.25">
      <c r="A4" s="3">
        <v>1</v>
      </c>
      <c r="B4" s="3">
        <f>SUM(B5:B7)</f>
        <v>8</v>
      </c>
      <c r="C4" s="3">
        <f t="shared" ref="C4:H4" si="0">SUM(C5:C7)</f>
        <v>15</v>
      </c>
      <c r="D4" s="3">
        <f t="shared" si="0"/>
        <v>12</v>
      </c>
      <c r="E4" s="3">
        <f t="shared" si="0"/>
        <v>10</v>
      </c>
      <c r="F4" s="3">
        <f t="shared" si="0"/>
        <v>15</v>
      </c>
      <c r="G4" s="3">
        <f t="shared" si="0"/>
        <v>15</v>
      </c>
      <c r="H4" s="3">
        <f t="shared" si="0"/>
        <v>10</v>
      </c>
      <c r="I4" s="3">
        <f>SUM(B4:H4)</f>
        <v>85</v>
      </c>
      <c r="J4" s="4">
        <f>(J5+J6+J7)/3</f>
        <v>5.7777777777777777</v>
      </c>
    </row>
    <row r="5" spans="1:10" x14ac:dyDescent="0.25">
      <c r="A5" s="6">
        <v>1</v>
      </c>
      <c r="B5" s="6">
        <v>5</v>
      </c>
      <c r="C5" s="6">
        <v>5</v>
      </c>
      <c r="D5" s="6">
        <v>5</v>
      </c>
      <c r="E5" s="6">
        <v>5</v>
      </c>
      <c r="F5" s="6">
        <v>5</v>
      </c>
      <c r="G5" s="6">
        <v>5</v>
      </c>
      <c r="H5" s="6">
        <v>5</v>
      </c>
      <c r="I5" s="6">
        <f>SUM(B5:H5)</f>
        <v>35</v>
      </c>
      <c r="J5" s="6">
        <f>I5/6</f>
        <v>5.833333333333333</v>
      </c>
    </row>
    <row r="6" spans="1:10" x14ac:dyDescent="0.25">
      <c r="A6" s="6">
        <v>2</v>
      </c>
      <c r="B6" s="6">
        <v>3</v>
      </c>
      <c r="C6" s="6">
        <v>5</v>
      </c>
      <c r="D6" s="6">
        <v>3</v>
      </c>
      <c r="E6" s="6">
        <v>5</v>
      </c>
      <c r="F6" s="6">
        <v>5</v>
      </c>
      <c r="G6" s="6">
        <v>5</v>
      </c>
      <c r="H6" s="6">
        <v>5</v>
      </c>
      <c r="I6" s="6">
        <f>SUM(B6:H6)</f>
        <v>31</v>
      </c>
      <c r="J6" s="6">
        <f>I6/6</f>
        <v>5.166666666666667</v>
      </c>
    </row>
    <row r="7" spans="1:10" x14ac:dyDescent="0.25">
      <c r="A7" s="6">
        <v>3</v>
      </c>
      <c r="B7" s="13" t="s">
        <v>5</v>
      </c>
      <c r="C7" s="13">
        <v>5</v>
      </c>
      <c r="D7" s="13">
        <v>4</v>
      </c>
      <c r="E7" s="13" t="s">
        <v>5</v>
      </c>
      <c r="F7" s="6">
        <v>5</v>
      </c>
      <c r="G7" s="6">
        <v>5</v>
      </c>
      <c r="H7" s="13" t="s">
        <v>5</v>
      </c>
      <c r="I7" s="6">
        <f>SUM(B7:H7)</f>
        <v>19</v>
      </c>
      <c r="J7" s="6">
        <f>I7/3</f>
        <v>6.333333333333333</v>
      </c>
    </row>
    <row r="8" spans="1:10" x14ac:dyDescent="0.25">
      <c r="A8" s="24" t="s">
        <v>23</v>
      </c>
      <c r="B8" s="25"/>
      <c r="C8" s="25"/>
      <c r="D8" s="25"/>
      <c r="E8" s="25"/>
      <c r="F8" s="25"/>
      <c r="G8" s="25"/>
      <c r="H8" s="26"/>
      <c r="I8" s="6"/>
      <c r="J8" s="6"/>
    </row>
    <row r="9" spans="1:10" s="5" customFormat="1" ht="15.75" x14ac:dyDescent="0.25">
      <c r="A9" s="3">
        <v>2</v>
      </c>
      <c r="B9" s="3">
        <f>SUM(B10:B15)</f>
        <v>14</v>
      </c>
      <c r="C9" s="3">
        <f t="shared" ref="C9:H9" si="1">SUM(C10:C15)</f>
        <v>15</v>
      </c>
      <c r="D9" s="3">
        <f t="shared" si="1"/>
        <v>20</v>
      </c>
      <c r="E9" s="3">
        <f t="shared" si="1"/>
        <v>20</v>
      </c>
      <c r="F9" s="3">
        <f t="shared" si="1"/>
        <v>20</v>
      </c>
      <c r="G9" s="3">
        <f t="shared" si="1"/>
        <v>20</v>
      </c>
      <c r="H9" s="3">
        <f t="shared" si="1"/>
        <v>15</v>
      </c>
      <c r="I9" s="3">
        <f t="shared" ref="I9:I15" si="2">SUM(B9:H9)</f>
        <v>124</v>
      </c>
      <c r="J9" s="4">
        <f>(SUM(J10:J15))/6</f>
        <v>3.4444444444444442</v>
      </c>
    </row>
    <row r="10" spans="1:10" x14ac:dyDescent="0.25">
      <c r="A10" s="6">
        <v>4</v>
      </c>
      <c r="B10" s="6">
        <v>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5</v>
      </c>
      <c r="I10" s="6">
        <f t="shared" si="2"/>
        <v>9</v>
      </c>
      <c r="J10" s="7">
        <f>I10/6</f>
        <v>1.5</v>
      </c>
    </row>
    <row r="11" spans="1:10" x14ac:dyDescent="0.25">
      <c r="A11" s="6">
        <v>5</v>
      </c>
      <c r="B11" s="13" t="s">
        <v>5</v>
      </c>
      <c r="C11" s="13" t="s">
        <v>5</v>
      </c>
      <c r="D11" s="13" t="s">
        <v>5</v>
      </c>
      <c r="E11" s="13" t="s">
        <v>5</v>
      </c>
      <c r="F11" s="13" t="s">
        <v>5</v>
      </c>
      <c r="G11" s="13" t="s">
        <v>5</v>
      </c>
      <c r="H11" s="13" t="s">
        <v>5</v>
      </c>
      <c r="I11" s="6">
        <f t="shared" si="2"/>
        <v>0</v>
      </c>
      <c r="J11" s="7">
        <f t="shared" ref="J11:J15" si="3">I11/6</f>
        <v>0</v>
      </c>
    </row>
    <row r="12" spans="1:10" x14ac:dyDescent="0.25">
      <c r="A12" s="6">
        <v>6</v>
      </c>
      <c r="B12" s="6" t="s">
        <v>5</v>
      </c>
      <c r="C12" s="6">
        <v>5</v>
      </c>
      <c r="D12" s="6">
        <v>5</v>
      </c>
      <c r="E12" s="6">
        <v>5</v>
      </c>
      <c r="F12" s="6">
        <v>5</v>
      </c>
      <c r="G12" s="6">
        <v>5</v>
      </c>
      <c r="H12" s="13" t="s">
        <v>5</v>
      </c>
      <c r="I12" s="6">
        <f t="shared" si="2"/>
        <v>25</v>
      </c>
      <c r="J12" s="7">
        <f t="shared" si="3"/>
        <v>4.166666666666667</v>
      </c>
    </row>
    <row r="13" spans="1:10" x14ac:dyDescent="0.25">
      <c r="A13" s="6">
        <v>7</v>
      </c>
      <c r="B13" s="6">
        <v>5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6">
        <v>5</v>
      </c>
      <c r="I13" s="6">
        <f t="shared" si="2"/>
        <v>35</v>
      </c>
      <c r="J13" s="7">
        <f t="shared" si="3"/>
        <v>5.833333333333333</v>
      </c>
    </row>
    <row r="14" spans="1:10" x14ac:dyDescent="0.25">
      <c r="A14" s="6">
        <v>8</v>
      </c>
      <c r="B14" s="6">
        <v>5</v>
      </c>
      <c r="C14" s="6">
        <v>5</v>
      </c>
      <c r="D14" s="6">
        <v>5</v>
      </c>
      <c r="E14" s="6">
        <v>5</v>
      </c>
      <c r="F14" s="6">
        <v>5</v>
      </c>
      <c r="G14" s="6">
        <v>5</v>
      </c>
      <c r="H14" s="6">
        <v>5</v>
      </c>
      <c r="I14" s="6">
        <f t="shared" si="2"/>
        <v>35</v>
      </c>
      <c r="J14" s="7">
        <f t="shared" si="3"/>
        <v>5.833333333333333</v>
      </c>
    </row>
    <row r="15" spans="1:10" x14ac:dyDescent="0.25">
      <c r="A15" s="6">
        <v>9</v>
      </c>
      <c r="B15" s="6" t="s">
        <v>5</v>
      </c>
      <c r="C15" s="6">
        <v>0</v>
      </c>
      <c r="D15" s="6">
        <v>5</v>
      </c>
      <c r="E15" s="6">
        <v>5</v>
      </c>
      <c r="F15" s="6">
        <v>5</v>
      </c>
      <c r="G15" s="6">
        <v>5</v>
      </c>
      <c r="H15" s="13" t="s">
        <v>5</v>
      </c>
      <c r="I15" s="6">
        <f t="shared" si="2"/>
        <v>20</v>
      </c>
      <c r="J15" s="7">
        <f t="shared" si="3"/>
        <v>3.3333333333333335</v>
      </c>
    </row>
    <row r="16" spans="1:10" x14ac:dyDescent="0.25">
      <c r="A16" s="24" t="s">
        <v>24</v>
      </c>
      <c r="B16" s="25"/>
      <c r="C16" s="25"/>
      <c r="D16" s="25"/>
      <c r="E16" s="25"/>
      <c r="F16" s="25"/>
      <c r="G16" s="25"/>
      <c r="H16" s="26"/>
      <c r="I16" s="6"/>
      <c r="J16" s="7"/>
    </row>
    <row r="17" spans="1:10" s="5" customFormat="1" ht="15.75" x14ac:dyDescent="0.25">
      <c r="A17" s="3">
        <v>3</v>
      </c>
      <c r="B17" s="3">
        <f>SUM(B18:B21)</f>
        <v>20</v>
      </c>
      <c r="C17" s="3">
        <f t="shared" ref="C17:H17" si="4">SUM(C18:C21)</f>
        <v>15</v>
      </c>
      <c r="D17" s="3">
        <f t="shared" si="4"/>
        <v>10</v>
      </c>
      <c r="E17" s="3">
        <f t="shared" si="4"/>
        <v>15</v>
      </c>
      <c r="F17" s="3">
        <f t="shared" si="4"/>
        <v>10</v>
      </c>
      <c r="G17" s="3">
        <f t="shared" si="4"/>
        <v>10</v>
      </c>
      <c r="H17" s="3">
        <f t="shared" si="4"/>
        <v>15</v>
      </c>
      <c r="I17" s="3">
        <f>SUM(B17:H17)</f>
        <v>95</v>
      </c>
      <c r="J17" s="3">
        <f>(SUM(J18:J21))/4</f>
        <v>3.958333333333333</v>
      </c>
    </row>
    <row r="18" spans="1:10" x14ac:dyDescent="0.25">
      <c r="A18" s="6">
        <v>10</v>
      </c>
      <c r="B18" s="6">
        <v>5</v>
      </c>
      <c r="C18" s="6">
        <v>5</v>
      </c>
      <c r="D18" s="6">
        <v>5</v>
      </c>
      <c r="E18" s="6">
        <v>5</v>
      </c>
      <c r="F18" s="6">
        <v>5</v>
      </c>
      <c r="G18" s="6">
        <v>5</v>
      </c>
      <c r="H18" s="6">
        <v>5</v>
      </c>
      <c r="I18" s="6">
        <f>SUM(B18:H18)</f>
        <v>35</v>
      </c>
      <c r="J18" s="7">
        <f>I18/6</f>
        <v>5.833333333333333</v>
      </c>
    </row>
    <row r="19" spans="1:10" x14ac:dyDescent="0.25">
      <c r="A19" s="6">
        <v>11</v>
      </c>
      <c r="B19" s="6">
        <v>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5</v>
      </c>
      <c r="I19" s="6">
        <f>SUM(B19:H19)</f>
        <v>10</v>
      </c>
      <c r="J19" s="7">
        <f t="shared" ref="J19:J21" si="5">I19/6</f>
        <v>1.6666666666666667</v>
      </c>
    </row>
    <row r="20" spans="1:10" x14ac:dyDescent="0.25">
      <c r="A20" s="6">
        <v>12</v>
      </c>
      <c r="B20" s="6">
        <v>5</v>
      </c>
      <c r="C20" s="6">
        <v>5</v>
      </c>
      <c r="D20" s="6">
        <v>5</v>
      </c>
      <c r="E20" s="6">
        <v>5</v>
      </c>
      <c r="F20" s="6">
        <v>5</v>
      </c>
      <c r="G20" s="6">
        <v>5</v>
      </c>
      <c r="H20" s="6">
        <v>5</v>
      </c>
      <c r="I20" s="6">
        <f>SUM(B20:H20)</f>
        <v>35</v>
      </c>
      <c r="J20" s="7">
        <f t="shared" si="5"/>
        <v>5.833333333333333</v>
      </c>
    </row>
    <row r="21" spans="1:10" x14ac:dyDescent="0.25">
      <c r="A21" s="6">
        <v>13</v>
      </c>
      <c r="B21" s="6">
        <v>5</v>
      </c>
      <c r="C21" s="6">
        <v>5</v>
      </c>
      <c r="D21" s="6">
        <v>0</v>
      </c>
      <c r="E21" s="6">
        <v>5</v>
      </c>
      <c r="F21" s="6">
        <v>0</v>
      </c>
      <c r="G21" s="6">
        <v>0</v>
      </c>
      <c r="H21" s="6">
        <v>0</v>
      </c>
      <c r="I21" s="6">
        <f>SUM(B21:H21)</f>
        <v>15</v>
      </c>
      <c r="J21" s="7">
        <f t="shared" si="5"/>
        <v>2.5</v>
      </c>
    </row>
    <row r="22" spans="1:10" x14ac:dyDescent="0.25">
      <c r="A22" s="24" t="s">
        <v>25</v>
      </c>
      <c r="B22" s="25"/>
      <c r="C22" s="25"/>
      <c r="D22" s="25"/>
      <c r="E22" s="25"/>
      <c r="F22" s="25"/>
      <c r="G22" s="25"/>
      <c r="H22" s="26"/>
      <c r="I22" s="6"/>
      <c r="J22" s="7"/>
    </row>
    <row r="23" spans="1:10" s="5" customFormat="1" ht="15.75" x14ac:dyDescent="0.25">
      <c r="A23" s="3">
        <v>4</v>
      </c>
      <c r="B23" s="3">
        <f>SUM(B24:B25)</f>
        <v>5</v>
      </c>
      <c r="C23" s="3">
        <f t="shared" ref="C23:H23" si="6">SUM(C24:C25)</f>
        <v>5</v>
      </c>
      <c r="D23" s="3">
        <f t="shared" si="6"/>
        <v>5</v>
      </c>
      <c r="E23" s="3">
        <f t="shared" si="6"/>
        <v>5</v>
      </c>
      <c r="F23" s="3">
        <f t="shared" si="6"/>
        <v>5</v>
      </c>
      <c r="G23" s="3">
        <f t="shared" si="6"/>
        <v>5</v>
      </c>
      <c r="H23" s="3">
        <f t="shared" si="6"/>
        <v>5</v>
      </c>
      <c r="I23" s="3">
        <f>SUM(B23:H23)</f>
        <v>35</v>
      </c>
      <c r="J23" s="4">
        <f>(J24+J25)/2</f>
        <v>2.5</v>
      </c>
    </row>
    <row r="24" spans="1:10" x14ac:dyDescent="0.25">
      <c r="A24" s="6">
        <v>14</v>
      </c>
      <c r="B24" s="6" t="s">
        <v>5</v>
      </c>
      <c r="C24" s="6" t="s">
        <v>5</v>
      </c>
      <c r="D24" s="6" t="s">
        <v>5</v>
      </c>
      <c r="E24" s="6" t="s">
        <v>5</v>
      </c>
      <c r="F24" s="6" t="s">
        <v>5</v>
      </c>
      <c r="G24" s="6" t="s">
        <v>5</v>
      </c>
      <c r="H24" s="6" t="s">
        <v>5</v>
      </c>
      <c r="I24" s="6">
        <f>SUM(B24:H24)</f>
        <v>0</v>
      </c>
      <c r="J24" s="7">
        <f>I24/6</f>
        <v>0</v>
      </c>
    </row>
    <row r="25" spans="1:10" x14ac:dyDescent="0.25">
      <c r="A25" s="6">
        <v>15</v>
      </c>
      <c r="B25" s="6">
        <v>5</v>
      </c>
      <c r="C25" s="6">
        <v>5</v>
      </c>
      <c r="D25" s="6">
        <v>5</v>
      </c>
      <c r="E25" s="6">
        <v>5</v>
      </c>
      <c r="F25" s="6">
        <v>5</v>
      </c>
      <c r="G25" s="6">
        <v>5</v>
      </c>
      <c r="H25" s="6">
        <v>5</v>
      </c>
      <c r="I25" s="6">
        <f>SUM(B25:H25)</f>
        <v>35</v>
      </c>
      <c r="J25" s="6">
        <f t="shared" ref="J25" si="7">I25/7</f>
        <v>5</v>
      </c>
    </row>
    <row r="26" spans="1:10" x14ac:dyDescent="0.25">
      <c r="A26" s="24" t="s">
        <v>26</v>
      </c>
      <c r="B26" s="25"/>
      <c r="C26" s="25"/>
      <c r="D26" s="25"/>
      <c r="E26" s="25"/>
      <c r="F26" s="25"/>
      <c r="G26" s="25"/>
      <c r="H26" s="26"/>
      <c r="I26" s="6"/>
      <c r="J26" s="6"/>
    </row>
    <row r="27" spans="1:10" s="5" customFormat="1" ht="15.75" x14ac:dyDescent="0.25">
      <c r="A27" s="3">
        <v>5</v>
      </c>
      <c r="B27" s="3">
        <f>SUM(B28:B31)</f>
        <v>10</v>
      </c>
      <c r="C27" s="3">
        <f t="shared" ref="C27:H27" si="8">SUM(C28:C31)</f>
        <v>15</v>
      </c>
      <c r="D27" s="3">
        <f t="shared" si="8"/>
        <v>15</v>
      </c>
      <c r="E27" s="3">
        <f t="shared" si="8"/>
        <v>15</v>
      </c>
      <c r="F27" s="3">
        <f t="shared" si="8"/>
        <v>15</v>
      </c>
      <c r="G27" s="3">
        <f t="shared" si="8"/>
        <v>15</v>
      </c>
      <c r="H27" s="3">
        <f t="shared" si="8"/>
        <v>10</v>
      </c>
      <c r="I27" s="3">
        <f>SUM(B27:H27)</f>
        <v>95</v>
      </c>
      <c r="J27" s="4">
        <f>(SUM(J28:J31))/4</f>
        <v>3.958333333333333</v>
      </c>
    </row>
    <row r="28" spans="1:10" x14ac:dyDescent="0.25">
      <c r="A28" s="6">
        <v>16</v>
      </c>
      <c r="B28" s="13" t="s">
        <v>5</v>
      </c>
      <c r="C28" s="13">
        <v>0</v>
      </c>
      <c r="D28" s="13">
        <v>0</v>
      </c>
      <c r="E28" s="13">
        <v>0</v>
      </c>
      <c r="F28" s="6">
        <v>0</v>
      </c>
      <c r="G28" s="6">
        <v>0</v>
      </c>
      <c r="H28" s="13" t="s">
        <v>5</v>
      </c>
      <c r="I28" s="6">
        <f>SUM(B28:H28)</f>
        <v>0</v>
      </c>
      <c r="J28" s="6">
        <f>I28/2</f>
        <v>0</v>
      </c>
    </row>
    <row r="29" spans="1:10" x14ac:dyDescent="0.25">
      <c r="A29" s="6">
        <v>17</v>
      </c>
      <c r="B29" s="13" t="s">
        <v>5</v>
      </c>
      <c r="C29" s="6">
        <v>5</v>
      </c>
      <c r="D29" s="6">
        <v>5</v>
      </c>
      <c r="E29" s="6">
        <v>5</v>
      </c>
      <c r="F29" s="6">
        <v>5</v>
      </c>
      <c r="G29" s="6">
        <v>5</v>
      </c>
      <c r="H29" s="13" t="s">
        <v>5</v>
      </c>
      <c r="I29" s="6">
        <f>SUM(B29:H29)</f>
        <v>25</v>
      </c>
      <c r="J29" s="7">
        <f>I29/6</f>
        <v>4.166666666666667</v>
      </c>
    </row>
    <row r="30" spans="1:10" x14ac:dyDescent="0.25">
      <c r="A30" s="6">
        <v>18</v>
      </c>
      <c r="B30" s="6">
        <v>5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f>SUM(B30:H30)</f>
        <v>35</v>
      </c>
      <c r="J30" s="7">
        <f t="shared" ref="J30:J31" si="9">I30/6</f>
        <v>5.833333333333333</v>
      </c>
    </row>
    <row r="31" spans="1:10" x14ac:dyDescent="0.25">
      <c r="A31" s="6">
        <v>19</v>
      </c>
      <c r="B31" s="6">
        <v>5</v>
      </c>
      <c r="C31" s="6">
        <v>5</v>
      </c>
      <c r="D31" s="6">
        <v>5</v>
      </c>
      <c r="E31" s="6">
        <v>5</v>
      </c>
      <c r="F31" s="6">
        <v>5</v>
      </c>
      <c r="G31" s="6">
        <v>5</v>
      </c>
      <c r="H31" s="6">
        <v>5</v>
      </c>
      <c r="I31" s="6">
        <f>SUM(B31:H31)</f>
        <v>35</v>
      </c>
      <c r="J31" s="7">
        <f t="shared" si="9"/>
        <v>5.833333333333333</v>
      </c>
    </row>
    <row r="32" spans="1:10" x14ac:dyDescent="0.25">
      <c r="A32" s="24" t="s">
        <v>27</v>
      </c>
      <c r="B32" s="25"/>
      <c r="C32" s="25"/>
      <c r="D32" s="25"/>
      <c r="E32" s="25"/>
      <c r="F32" s="25"/>
      <c r="G32" s="25"/>
      <c r="H32" s="26"/>
      <c r="I32" s="6"/>
      <c r="J32" s="7"/>
    </row>
    <row r="33" spans="1:10" s="5" customFormat="1" ht="15.75" x14ac:dyDescent="0.25">
      <c r="A33" s="3">
        <v>6</v>
      </c>
      <c r="B33" s="3">
        <f>B34</f>
        <v>5</v>
      </c>
      <c r="C33" s="3">
        <f t="shared" ref="C33:H33" si="10">C34</f>
        <v>5</v>
      </c>
      <c r="D33" s="3">
        <f t="shared" si="10"/>
        <v>5</v>
      </c>
      <c r="E33" s="3">
        <f t="shared" si="10"/>
        <v>5</v>
      </c>
      <c r="F33" s="3">
        <f t="shared" si="10"/>
        <v>5</v>
      </c>
      <c r="G33" s="3">
        <f t="shared" si="10"/>
        <v>5</v>
      </c>
      <c r="H33" s="3">
        <f t="shared" si="10"/>
        <v>5</v>
      </c>
      <c r="I33" s="3">
        <f>SUM(B33:H33)</f>
        <v>35</v>
      </c>
      <c r="J33" s="4">
        <f>J34</f>
        <v>5.833333333333333</v>
      </c>
    </row>
    <row r="34" spans="1:10" x14ac:dyDescent="0.25">
      <c r="A34" s="6">
        <v>20</v>
      </c>
      <c r="B34" s="6">
        <v>5</v>
      </c>
      <c r="C34" s="6">
        <v>5</v>
      </c>
      <c r="D34" s="6">
        <v>5</v>
      </c>
      <c r="E34" s="6">
        <v>5</v>
      </c>
      <c r="F34" s="6">
        <v>5</v>
      </c>
      <c r="G34" s="6">
        <v>5</v>
      </c>
      <c r="H34" s="6">
        <v>5</v>
      </c>
      <c r="I34" s="6">
        <f>SUM(B34:H34)</f>
        <v>35</v>
      </c>
      <c r="J34" s="7">
        <f>I34/6</f>
        <v>5.833333333333333</v>
      </c>
    </row>
    <row r="35" spans="1:10" s="5" customFormat="1" ht="15.75" x14ac:dyDescent="0.25">
      <c r="A35" s="3" t="s">
        <v>6</v>
      </c>
      <c r="B35" s="15">
        <f>B4+B9+B17+B23+B27+B33</f>
        <v>62</v>
      </c>
      <c r="C35" s="15">
        <f t="shared" ref="C35:H35" si="11">C4+C9+C17+C23+C27+C33</f>
        <v>70</v>
      </c>
      <c r="D35" s="15">
        <f t="shared" si="11"/>
        <v>67</v>
      </c>
      <c r="E35" s="15">
        <f t="shared" si="11"/>
        <v>70</v>
      </c>
      <c r="F35" s="15">
        <f t="shared" si="11"/>
        <v>70</v>
      </c>
      <c r="G35" s="15">
        <f t="shared" si="11"/>
        <v>70</v>
      </c>
      <c r="H35" s="15">
        <f t="shared" si="11"/>
        <v>60</v>
      </c>
      <c r="I35" s="3">
        <f>I4+I9+I17+I23+I27+I33</f>
        <v>469</v>
      </c>
      <c r="J35" s="4">
        <f>(J4+J9+J17+J23+J27+J33)/6</f>
        <v>4.2453703703703694</v>
      </c>
    </row>
    <row r="36" spans="1:10" x14ac:dyDescent="0.25">
      <c r="A36" s="6" t="s">
        <v>7</v>
      </c>
      <c r="B36" s="16">
        <v>17</v>
      </c>
      <c r="C36" s="16">
        <v>17</v>
      </c>
      <c r="D36" s="16">
        <v>19</v>
      </c>
      <c r="E36" s="16">
        <v>18</v>
      </c>
      <c r="F36" s="16">
        <v>19</v>
      </c>
      <c r="G36" s="16">
        <v>19</v>
      </c>
      <c r="H36" s="16">
        <v>17</v>
      </c>
      <c r="I36" s="6">
        <f>SUM(B36:H36)</f>
        <v>126</v>
      </c>
      <c r="J36" s="6">
        <f>I36/7</f>
        <v>18</v>
      </c>
    </row>
    <row r="37" spans="1:10" x14ac:dyDescent="0.25">
      <c r="A37" s="6" t="s">
        <v>8</v>
      </c>
      <c r="B37" s="16">
        <f>B36*5</f>
        <v>85</v>
      </c>
      <c r="C37" s="16">
        <f t="shared" ref="C37:I37" si="12">C36*5</f>
        <v>85</v>
      </c>
      <c r="D37" s="16">
        <f t="shared" si="12"/>
        <v>95</v>
      </c>
      <c r="E37" s="16">
        <f t="shared" si="12"/>
        <v>90</v>
      </c>
      <c r="F37" s="16">
        <f t="shared" si="12"/>
        <v>95</v>
      </c>
      <c r="G37" s="16">
        <f t="shared" si="12"/>
        <v>95</v>
      </c>
      <c r="H37" s="16">
        <f t="shared" si="12"/>
        <v>85</v>
      </c>
      <c r="I37" s="6">
        <f t="shared" si="12"/>
        <v>630</v>
      </c>
      <c r="J37" s="8">
        <f>J36*5</f>
        <v>90</v>
      </c>
    </row>
    <row r="38" spans="1:10" x14ac:dyDescent="0.25">
      <c r="A38" s="6" t="s">
        <v>9</v>
      </c>
      <c r="B38" s="17">
        <f>B35/B37</f>
        <v>0.72941176470588232</v>
      </c>
      <c r="C38" s="17">
        <f t="shared" ref="C38:J38" si="13">C35/C37</f>
        <v>0.82352941176470584</v>
      </c>
      <c r="D38" s="17">
        <f t="shared" si="13"/>
        <v>0.70526315789473681</v>
      </c>
      <c r="E38" s="17">
        <f t="shared" si="13"/>
        <v>0.77777777777777779</v>
      </c>
      <c r="F38" s="17">
        <f t="shared" si="13"/>
        <v>0.73684210526315785</v>
      </c>
      <c r="G38" s="17">
        <f t="shared" si="13"/>
        <v>0.73684210526315785</v>
      </c>
      <c r="H38" s="17">
        <f t="shared" si="13"/>
        <v>0.70588235294117652</v>
      </c>
      <c r="I38" s="8">
        <f t="shared" si="13"/>
        <v>0.74444444444444446</v>
      </c>
      <c r="J38" s="8">
        <f t="shared" si="13"/>
        <v>4.7170781893004103E-2</v>
      </c>
    </row>
    <row r="39" spans="1:10" x14ac:dyDescent="0.25">
      <c r="A39" s="6" t="s">
        <v>10</v>
      </c>
      <c r="B39" s="18">
        <f>B38*5</f>
        <v>3.6470588235294117</v>
      </c>
      <c r="C39" s="18">
        <f t="shared" ref="C39:J39" si="14">C38*5</f>
        <v>4.117647058823529</v>
      </c>
      <c r="D39" s="18">
        <f t="shared" si="14"/>
        <v>3.5263157894736841</v>
      </c>
      <c r="E39" s="18">
        <f t="shared" si="14"/>
        <v>3.8888888888888888</v>
      </c>
      <c r="F39" s="18">
        <f t="shared" si="14"/>
        <v>3.6842105263157894</v>
      </c>
      <c r="G39" s="18">
        <f t="shared" si="14"/>
        <v>3.6842105263157894</v>
      </c>
      <c r="H39" s="18">
        <f t="shared" si="14"/>
        <v>3.5294117647058827</v>
      </c>
      <c r="I39" s="7">
        <f t="shared" si="14"/>
        <v>3.7222222222222223</v>
      </c>
      <c r="J39" s="7">
        <f t="shared" si="14"/>
        <v>0.23585390946502052</v>
      </c>
    </row>
  </sheetData>
  <mergeCells count="7">
    <mergeCell ref="A26:H26"/>
    <mergeCell ref="A32:H32"/>
    <mergeCell ref="A1:J1"/>
    <mergeCell ref="A3:H3"/>
    <mergeCell ref="A8:H8"/>
    <mergeCell ref="A16:H16"/>
    <mergeCell ref="A22:H2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свод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Chetverikova</dc:creator>
  <cp:lastModifiedBy>Smirnova</cp:lastModifiedBy>
  <cp:lastPrinted>2026-03-13T07:52:41Z</cp:lastPrinted>
  <dcterms:created xsi:type="dcterms:W3CDTF">2018-04-20T07:47:39Z</dcterms:created>
  <dcterms:modified xsi:type="dcterms:W3CDTF">2026-03-13T07:57:47Z</dcterms:modified>
</cp:coreProperties>
</file>